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Grant Amendment" sheetId="1" r:id="rId1"/>
    <sheet name="Sheet3" sheetId="2" r:id="rId2"/>
  </sheets>
  <definedNames>
    <definedName name="_xlnm.Print_Area" localSheetId="0">'Grant Amendment'!$A$1:$L$20</definedName>
  </definedNames>
  <calcPr fullCalcOnLoad="1"/>
</workbook>
</file>

<file path=xl/sharedStrings.xml><?xml version="1.0" encoding="utf-8"?>
<sst xmlns="http://schemas.openxmlformats.org/spreadsheetml/2006/main" count="30" uniqueCount="30">
  <si>
    <t>Delta Center</t>
  </si>
  <si>
    <t>OMNI Youth &amp; Family Services</t>
  </si>
  <si>
    <t>The Success Center</t>
  </si>
  <si>
    <t>Transitions of Western IL</t>
  </si>
  <si>
    <t>Universal Family Connection</t>
  </si>
  <si>
    <t>Youth Organizations Umbrella</t>
  </si>
  <si>
    <t>Youth Service Bureau of IL Valley</t>
  </si>
  <si>
    <t>Proposed FY09 Contract Amendment</t>
  </si>
  <si>
    <t>Martin Luther King Center Community Services</t>
  </si>
  <si>
    <t>Uhlich Children's Advantage Network</t>
  </si>
  <si>
    <t>% of Medicaid</t>
  </si>
  <si>
    <t>% of Non-Medicaid</t>
  </si>
  <si>
    <t>$ Medicaid</t>
  </si>
  <si>
    <t>$ Non-Medicaid</t>
  </si>
  <si>
    <t xml:space="preserve"># of YSMP Youth </t>
  </si>
  <si>
    <t># YSMP Youth Medicaid Claimable</t>
  </si>
  <si>
    <t># YSMP Non-Medicaid Youth</t>
  </si>
  <si>
    <t>SGA Youth &amp; Family Services *</t>
  </si>
  <si>
    <t>Chicago Youth Centers *</t>
  </si>
  <si>
    <t>Center for Children's Services *</t>
  </si>
  <si>
    <t xml:space="preserve">Aunt Martha's Youth Service </t>
  </si>
  <si>
    <t xml:space="preserve">Youth Advocate Program </t>
  </si>
  <si>
    <t>The Bridge Youth &amp; Family Scvs</t>
  </si>
  <si>
    <t>Children's Home &amp; Aid Society</t>
  </si>
  <si>
    <t xml:space="preserve">Children's Home Association </t>
  </si>
  <si>
    <t>IL Coalition for Community Scvs</t>
  </si>
  <si>
    <t>subtract 20.37%</t>
  </si>
  <si>
    <t>FY09 GRF $</t>
  </si>
  <si>
    <t>FY09 Fed $</t>
  </si>
  <si>
    <t>Youth Services Medicaid Project  FY09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</si>
</sst>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[Red]\(#,##0.000\)"/>
    <numFmt numFmtId="166" formatCode="&quot;$&quot;#,##0"/>
    <numFmt numFmtId="167" formatCode="&quot;$&quot;#,##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 wrapText="1"/>
    </xf>
    <xf numFmtId="9" fontId="0" fillId="0" borderId="1" xfId="0" applyNumberFormat="1" applyBorder="1" applyAlignment="1">
      <alignment horizontal="center"/>
    </xf>
    <xf numFmtId="0" fontId="0" fillId="0" borderId="0" xfId="0" applyFill="1" applyAlignment="1">
      <alignment/>
    </xf>
    <xf numFmtId="9" fontId="0" fillId="3" borderId="1" xfId="0" applyNumberFormat="1" applyFill="1" applyBorder="1" applyAlignment="1">
      <alignment horizontal="center" wrapText="1"/>
    </xf>
    <xf numFmtId="166" fontId="0" fillId="3" borderId="1" xfId="0" applyNumberForma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9" fontId="0" fillId="4" borderId="1" xfId="0" applyNumberFormat="1" applyFill="1" applyBorder="1" applyAlignment="1">
      <alignment horizontal="center" wrapText="1"/>
    </xf>
    <xf numFmtId="166" fontId="0" fillId="4" borderId="1" xfId="0" applyNumberFormat="1" applyFill="1" applyBorder="1" applyAlignment="1">
      <alignment horizontal="center" wrapText="1"/>
    </xf>
    <xf numFmtId="4" fontId="0" fillId="4" borderId="1" xfId="0" applyNumberFormat="1" applyFill="1" applyBorder="1" applyAlignment="1">
      <alignment horizontal="center" wrapText="1"/>
    </xf>
    <xf numFmtId="166" fontId="0" fillId="5" borderId="1" xfId="0" applyNumberFormat="1" applyFill="1" applyBorder="1" applyAlignment="1">
      <alignment horizontal="center" wrapText="1"/>
    </xf>
    <xf numFmtId="166" fontId="2" fillId="5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1" fontId="0" fillId="3" borderId="1" xfId="0" applyNumberFormat="1" applyFill="1" applyBorder="1" applyAlignment="1">
      <alignment horizontal="center" wrapText="1"/>
    </xf>
    <xf numFmtId="3" fontId="2" fillId="5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" sqref="K1:K20"/>
    </sheetView>
  </sheetViews>
  <sheetFormatPr defaultColWidth="9.140625" defaultRowHeight="12.75"/>
  <cols>
    <col min="1" max="1" width="27.140625" style="0" customWidth="1"/>
    <col min="2" max="2" width="14.28125" style="3" customWidth="1"/>
    <col min="3" max="3" width="10.140625" style="3" customWidth="1"/>
    <col min="4" max="4" width="11.00390625" style="3" customWidth="1"/>
    <col min="5" max="5" width="10.28125" style="3" customWidth="1"/>
    <col min="6" max="7" width="12.00390625" style="3" hidden="1" customWidth="1"/>
    <col min="8" max="8" width="12.00390625" style="3" customWidth="1"/>
    <col min="9" max="9" width="11.8515625" style="3" customWidth="1"/>
    <col min="10" max="10" width="10.57421875" style="3" customWidth="1"/>
    <col min="11" max="11" width="11.140625" style="3" hidden="1" customWidth="1"/>
    <col min="12" max="12" width="11.00390625" style="0" customWidth="1"/>
  </cols>
  <sheetData>
    <row r="1" spans="1:12" s="2" customFormat="1" ht="51">
      <c r="A1" s="6" t="s">
        <v>29</v>
      </c>
      <c r="B1" s="6" t="s">
        <v>7</v>
      </c>
      <c r="C1" s="6" t="s">
        <v>14</v>
      </c>
      <c r="D1" s="6" t="s">
        <v>15</v>
      </c>
      <c r="E1" s="6" t="s">
        <v>10</v>
      </c>
      <c r="F1" s="6" t="s">
        <v>12</v>
      </c>
      <c r="G1" s="6" t="s">
        <v>26</v>
      </c>
      <c r="H1" s="6" t="s">
        <v>27</v>
      </c>
      <c r="I1" s="6" t="s">
        <v>16</v>
      </c>
      <c r="J1" s="6" t="s">
        <v>11</v>
      </c>
      <c r="K1" s="6" t="s">
        <v>13</v>
      </c>
      <c r="L1" s="6" t="s">
        <v>28</v>
      </c>
    </row>
    <row r="2" spans="1:12" ht="12.75">
      <c r="A2" s="4" t="s">
        <v>20</v>
      </c>
      <c r="B2" s="17">
        <v>40000</v>
      </c>
      <c r="C2" s="21">
        <v>64</v>
      </c>
      <c r="D2" s="22">
        <v>32</v>
      </c>
      <c r="E2" s="11">
        <v>0.5</v>
      </c>
      <c r="F2" s="12">
        <f>B2*E2</f>
        <v>20000</v>
      </c>
      <c r="G2" s="12">
        <f>F2*20.37%</f>
        <v>4074.0000000000005</v>
      </c>
      <c r="H2" s="12">
        <f>F2-G2</f>
        <v>15926</v>
      </c>
      <c r="I2" s="13">
        <v>32</v>
      </c>
      <c r="J2" s="14">
        <v>0.5</v>
      </c>
      <c r="K2" s="15">
        <f aca="true" t="shared" si="0" ref="K2:K19">B2*J2</f>
        <v>20000</v>
      </c>
      <c r="L2" s="15">
        <f>K2+G2</f>
        <v>24074</v>
      </c>
    </row>
    <row r="3" spans="1:12" ht="25.5">
      <c r="A3" s="4" t="s">
        <v>22</v>
      </c>
      <c r="B3" s="17">
        <v>12000</v>
      </c>
      <c r="C3" s="21">
        <v>21</v>
      </c>
      <c r="D3" s="22">
        <v>6</v>
      </c>
      <c r="E3" s="11">
        <v>0.29</v>
      </c>
      <c r="F3" s="12">
        <f aca="true" t="shared" si="1" ref="F3:F19">B3*E3</f>
        <v>3479.9999999999995</v>
      </c>
      <c r="G3" s="12">
        <f aca="true" t="shared" si="2" ref="G3:G19">F3*20.37%</f>
        <v>708.876</v>
      </c>
      <c r="H3" s="12">
        <f aca="true" t="shared" si="3" ref="H3:H19">F3-G3</f>
        <v>2771.124</v>
      </c>
      <c r="I3" s="13">
        <v>15</v>
      </c>
      <c r="J3" s="14">
        <v>0.71</v>
      </c>
      <c r="K3" s="15">
        <f t="shared" si="0"/>
        <v>8520</v>
      </c>
      <c r="L3" s="15">
        <f aca="true" t="shared" si="4" ref="L3:L19">K3+G3</f>
        <v>9228.876</v>
      </c>
    </row>
    <row r="4" spans="1:12" s="1" customFormat="1" ht="12.75">
      <c r="A4" s="8" t="s">
        <v>19</v>
      </c>
      <c r="B4" s="17">
        <v>21000</v>
      </c>
      <c r="C4" s="21">
        <v>45</v>
      </c>
      <c r="D4" s="22">
        <v>40</v>
      </c>
      <c r="E4" s="11">
        <v>0.89</v>
      </c>
      <c r="F4" s="12">
        <f t="shared" si="1"/>
        <v>18690</v>
      </c>
      <c r="G4" s="12">
        <f t="shared" si="2"/>
        <v>3807.1530000000002</v>
      </c>
      <c r="H4" s="12">
        <f t="shared" si="3"/>
        <v>14882.847</v>
      </c>
      <c r="I4" s="13">
        <v>5</v>
      </c>
      <c r="J4" s="14">
        <v>0.11</v>
      </c>
      <c r="K4" s="15">
        <f t="shared" si="0"/>
        <v>2310</v>
      </c>
      <c r="L4" s="15">
        <f t="shared" si="4"/>
        <v>6117.153</v>
      </c>
    </row>
    <row r="5" spans="1:12" ht="12.75">
      <c r="A5" s="8" t="s">
        <v>18</v>
      </c>
      <c r="B5" s="17">
        <v>26000</v>
      </c>
      <c r="C5" s="21">
        <v>35</v>
      </c>
      <c r="D5" s="22">
        <v>33</v>
      </c>
      <c r="E5" s="11">
        <v>0.94</v>
      </c>
      <c r="F5" s="12">
        <f t="shared" si="1"/>
        <v>24440</v>
      </c>
      <c r="G5" s="12">
        <f t="shared" si="2"/>
        <v>4978.428000000001</v>
      </c>
      <c r="H5" s="12">
        <f t="shared" si="3"/>
        <v>19461.572</v>
      </c>
      <c r="I5" s="13">
        <v>2</v>
      </c>
      <c r="J5" s="14">
        <v>0.06</v>
      </c>
      <c r="K5" s="15">
        <f t="shared" si="0"/>
        <v>1560</v>
      </c>
      <c r="L5" s="15">
        <f t="shared" si="4"/>
        <v>6538.428000000001</v>
      </c>
    </row>
    <row r="6" spans="1:12" ht="12.75">
      <c r="A6" s="8" t="s">
        <v>24</v>
      </c>
      <c r="B6" s="17">
        <v>21000</v>
      </c>
      <c r="C6" s="21">
        <v>95</v>
      </c>
      <c r="D6" s="22">
        <v>48</v>
      </c>
      <c r="E6" s="11">
        <v>0.5</v>
      </c>
      <c r="F6" s="12">
        <f t="shared" si="1"/>
        <v>10500</v>
      </c>
      <c r="G6" s="12">
        <f t="shared" si="2"/>
        <v>2138.8500000000004</v>
      </c>
      <c r="H6" s="12">
        <f t="shared" si="3"/>
        <v>8361.15</v>
      </c>
      <c r="I6" s="13">
        <v>47</v>
      </c>
      <c r="J6" s="14">
        <v>0.5</v>
      </c>
      <c r="K6" s="15">
        <f t="shared" si="0"/>
        <v>10500</v>
      </c>
      <c r="L6" s="15">
        <f t="shared" si="4"/>
        <v>12638.85</v>
      </c>
    </row>
    <row r="7" spans="1:12" ht="12.75">
      <c r="A7" s="8" t="s">
        <v>23</v>
      </c>
      <c r="B7" s="17">
        <v>35000</v>
      </c>
      <c r="C7" s="21">
        <v>71</v>
      </c>
      <c r="D7" s="22">
        <v>32</v>
      </c>
      <c r="E7" s="11">
        <v>0.45</v>
      </c>
      <c r="F7" s="12">
        <f t="shared" si="1"/>
        <v>15750</v>
      </c>
      <c r="G7" s="12">
        <f t="shared" si="2"/>
        <v>3208.275</v>
      </c>
      <c r="H7" s="12">
        <f t="shared" si="3"/>
        <v>12541.725</v>
      </c>
      <c r="I7" s="13">
        <v>39</v>
      </c>
      <c r="J7" s="14">
        <v>0.55</v>
      </c>
      <c r="K7" s="15">
        <f t="shared" si="0"/>
        <v>19250</v>
      </c>
      <c r="L7" s="15">
        <f t="shared" si="4"/>
        <v>22458.275</v>
      </c>
    </row>
    <row r="8" spans="1:12" ht="12.75">
      <c r="A8" s="8" t="s">
        <v>0</v>
      </c>
      <c r="B8" s="17">
        <v>12000</v>
      </c>
      <c r="C8" s="21">
        <v>20</v>
      </c>
      <c r="D8" s="22">
        <v>16</v>
      </c>
      <c r="E8" s="11">
        <v>0.8</v>
      </c>
      <c r="F8" s="12">
        <f t="shared" si="1"/>
        <v>9600</v>
      </c>
      <c r="G8" s="12">
        <f t="shared" si="2"/>
        <v>1955.5200000000002</v>
      </c>
      <c r="H8" s="12">
        <f t="shared" si="3"/>
        <v>7644.48</v>
      </c>
      <c r="I8" s="13">
        <v>4</v>
      </c>
      <c r="J8" s="14">
        <v>0.2</v>
      </c>
      <c r="K8" s="15">
        <f t="shared" si="0"/>
        <v>2400</v>
      </c>
      <c r="L8" s="15">
        <f t="shared" si="4"/>
        <v>4355.52</v>
      </c>
    </row>
    <row r="9" spans="1:12" ht="25.5">
      <c r="A9" s="8" t="s">
        <v>25</v>
      </c>
      <c r="B9" s="17">
        <v>15000</v>
      </c>
      <c r="C9" s="21">
        <v>40</v>
      </c>
      <c r="D9" s="22">
        <v>32</v>
      </c>
      <c r="E9" s="11">
        <v>0.8</v>
      </c>
      <c r="F9" s="12">
        <f t="shared" si="1"/>
        <v>12000</v>
      </c>
      <c r="G9" s="12">
        <f t="shared" si="2"/>
        <v>2444.4</v>
      </c>
      <c r="H9" s="12">
        <f t="shared" si="3"/>
        <v>9555.6</v>
      </c>
      <c r="I9" s="13">
        <v>8</v>
      </c>
      <c r="J9" s="14">
        <v>0.2</v>
      </c>
      <c r="K9" s="15">
        <f t="shared" si="0"/>
        <v>3000</v>
      </c>
      <c r="L9" s="15">
        <f t="shared" si="4"/>
        <v>5444.4</v>
      </c>
    </row>
    <row r="10" spans="1:12" s="1" customFormat="1" ht="25.5" customHeight="1">
      <c r="A10" s="8" t="s">
        <v>8</v>
      </c>
      <c r="B10" s="17">
        <v>10000</v>
      </c>
      <c r="C10" s="21">
        <v>40</v>
      </c>
      <c r="D10" s="22">
        <v>20</v>
      </c>
      <c r="E10" s="11">
        <v>0.5</v>
      </c>
      <c r="F10" s="12">
        <f t="shared" si="1"/>
        <v>5000</v>
      </c>
      <c r="G10" s="12">
        <f t="shared" si="2"/>
        <v>1018.5000000000001</v>
      </c>
      <c r="H10" s="12">
        <f t="shared" si="3"/>
        <v>3981.5</v>
      </c>
      <c r="I10" s="13">
        <v>20</v>
      </c>
      <c r="J10" s="14">
        <v>0.5</v>
      </c>
      <c r="K10" s="15">
        <f t="shared" si="0"/>
        <v>5000</v>
      </c>
      <c r="L10" s="15">
        <f t="shared" si="4"/>
        <v>6018.5</v>
      </c>
    </row>
    <row r="11" spans="1:12" s="10" customFormat="1" ht="25.5">
      <c r="A11" s="8" t="s">
        <v>1</v>
      </c>
      <c r="B11" s="17">
        <v>10000</v>
      </c>
      <c r="C11" s="21">
        <v>36</v>
      </c>
      <c r="D11" s="24">
        <v>2</v>
      </c>
      <c r="E11" s="11">
        <v>0.06</v>
      </c>
      <c r="F11" s="12">
        <f t="shared" si="1"/>
        <v>600</v>
      </c>
      <c r="G11" s="12">
        <f t="shared" si="2"/>
        <v>122.22000000000001</v>
      </c>
      <c r="H11" s="12">
        <f t="shared" si="3"/>
        <v>477.78</v>
      </c>
      <c r="I11" s="13">
        <v>36</v>
      </c>
      <c r="J11" s="14">
        <v>0.94</v>
      </c>
      <c r="K11" s="15">
        <f t="shared" si="0"/>
        <v>9400</v>
      </c>
      <c r="L11" s="15">
        <f t="shared" si="4"/>
        <v>9522.22</v>
      </c>
    </row>
    <row r="12" spans="1:12" ht="12.75">
      <c r="A12" s="4" t="s">
        <v>2</v>
      </c>
      <c r="B12" s="17">
        <v>25000</v>
      </c>
      <c r="C12" s="21">
        <v>35</v>
      </c>
      <c r="D12" s="22">
        <v>17</v>
      </c>
      <c r="E12" s="11">
        <v>0.5</v>
      </c>
      <c r="F12" s="12">
        <f t="shared" si="1"/>
        <v>12500</v>
      </c>
      <c r="G12" s="12">
        <f t="shared" si="2"/>
        <v>2546.2500000000005</v>
      </c>
      <c r="H12" s="12">
        <f t="shared" si="3"/>
        <v>9953.75</v>
      </c>
      <c r="I12" s="13">
        <v>18</v>
      </c>
      <c r="J12" s="14">
        <v>0.5</v>
      </c>
      <c r="K12" s="15">
        <f t="shared" si="0"/>
        <v>12500</v>
      </c>
      <c r="L12" s="15">
        <f t="shared" si="4"/>
        <v>15046.25</v>
      </c>
    </row>
    <row r="13" spans="1:12" ht="25.5">
      <c r="A13" s="4" t="s">
        <v>17</v>
      </c>
      <c r="B13" s="17">
        <v>17000</v>
      </c>
      <c r="C13" s="21">
        <v>44</v>
      </c>
      <c r="D13" s="22">
        <v>40</v>
      </c>
      <c r="E13" s="11">
        <v>0.9</v>
      </c>
      <c r="F13" s="12">
        <f t="shared" si="1"/>
        <v>15300</v>
      </c>
      <c r="G13" s="12">
        <f t="shared" si="2"/>
        <v>3116.61</v>
      </c>
      <c r="H13" s="12">
        <f t="shared" si="3"/>
        <v>12183.39</v>
      </c>
      <c r="I13" s="13">
        <v>4</v>
      </c>
      <c r="J13" s="14">
        <v>0.1</v>
      </c>
      <c r="K13" s="15">
        <f t="shared" si="0"/>
        <v>1700</v>
      </c>
      <c r="L13" s="15">
        <f t="shared" si="4"/>
        <v>4816.610000000001</v>
      </c>
    </row>
    <row r="14" spans="1:12" s="1" customFormat="1" ht="24.75" customHeight="1">
      <c r="A14" s="4" t="s">
        <v>3</v>
      </c>
      <c r="B14" s="17">
        <v>45000</v>
      </c>
      <c r="C14" s="21">
        <v>50</v>
      </c>
      <c r="D14" s="22">
        <v>45</v>
      </c>
      <c r="E14" s="11">
        <v>0.9</v>
      </c>
      <c r="F14" s="12">
        <f t="shared" si="1"/>
        <v>40500</v>
      </c>
      <c r="G14" s="12">
        <f t="shared" si="2"/>
        <v>8249.85</v>
      </c>
      <c r="H14" s="12">
        <f t="shared" si="3"/>
        <v>32250.15</v>
      </c>
      <c r="I14" s="13">
        <v>5</v>
      </c>
      <c r="J14" s="14">
        <v>0.1</v>
      </c>
      <c r="K14" s="15">
        <f t="shared" si="0"/>
        <v>4500</v>
      </c>
      <c r="L14" s="15">
        <f t="shared" si="4"/>
        <v>12749.85</v>
      </c>
    </row>
    <row r="15" spans="1:12" ht="12.75">
      <c r="A15" s="4" t="s">
        <v>4</v>
      </c>
      <c r="B15" s="17">
        <v>45000</v>
      </c>
      <c r="C15" s="21">
        <v>40</v>
      </c>
      <c r="D15" s="22">
        <v>24</v>
      </c>
      <c r="E15" s="11">
        <v>0.6</v>
      </c>
      <c r="F15" s="12">
        <f t="shared" si="1"/>
        <v>27000</v>
      </c>
      <c r="G15" s="12">
        <f t="shared" si="2"/>
        <v>5499.900000000001</v>
      </c>
      <c r="H15" s="12">
        <f t="shared" si="3"/>
        <v>21500.1</v>
      </c>
      <c r="I15" s="13">
        <v>16</v>
      </c>
      <c r="J15" s="14">
        <v>0.4</v>
      </c>
      <c r="K15" s="15">
        <f t="shared" si="0"/>
        <v>18000</v>
      </c>
      <c r="L15" s="15">
        <f t="shared" si="4"/>
        <v>23499.9</v>
      </c>
    </row>
    <row r="16" spans="1:12" ht="24.75" customHeight="1">
      <c r="A16" s="4" t="s">
        <v>9</v>
      </c>
      <c r="B16" s="17">
        <v>25000</v>
      </c>
      <c r="C16" s="21">
        <v>24</v>
      </c>
      <c r="D16" s="22">
        <v>22</v>
      </c>
      <c r="E16" s="11">
        <v>0.9</v>
      </c>
      <c r="F16" s="12">
        <f t="shared" si="1"/>
        <v>22500</v>
      </c>
      <c r="G16" s="12">
        <f t="shared" si="2"/>
        <v>4583.25</v>
      </c>
      <c r="H16" s="12">
        <f t="shared" si="3"/>
        <v>17916.75</v>
      </c>
      <c r="I16" s="13">
        <v>2</v>
      </c>
      <c r="J16" s="14">
        <v>0.1</v>
      </c>
      <c r="K16" s="15">
        <f t="shared" si="0"/>
        <v>2500</v>
      </c>
      <c r="L16" s="15">
        <f t="shared" si="4"/>
        <v>7083.25</v>
      </c>
    </row>
    <row r="17" spans="1:12" s="1" customFormat="1" ht="12.75">
      <c r="A17" s="4" t="s">
        <v>21</v>
      </c>
      <c r="B17" s="17">
        <v>30000</v>
      </c>
      <c r="C17" s="21">
        <v>28</v>
      </c>
      <c r="D17" s="22">
        <v>22</v>
      </c>
      <c r="E17" s="11">
        <v>0.79</v>
      </c>
      <c r="F17" s="12">
        <f t="shared" si="1"/>
        <v>23700</v>
      </c>
      <c r="G17" s="12">
        <f t="shared" si="2"/>
        <v>4827.6900000000005</v>
      </c>
      <c r="H17" s="12">
        <f t="shared" si="3"/>
        <v>18872.309999999998</v>
      </c>
      <c r="I17" s="13">
        <v>6</v>
      </c>
      <c r="J17" s="14">
        <v>0.21</v>
      </c>
      <c r="K17" s="15">
        <f t="shared" si="0"/>
        <v>6300</v>
      </c>
      <c r="L17" s="15">
        <f t="shared" si="4"/>
        <v>11127.69</v>
      </c>
    </row>
    <row r="18" spans="1:12" ht="12.75">
      <c r="A18" s="4" t="s">
        <v>5</v>
      </c>
      <c r="B18" s="17">
        <v>10000</v>
      </c>
      <c r="C18" s="21">
        <v>10</v>
      </c>
      <c r="D18" s="22">
        <v>7.75</v>
      </c>
      <c r="E18" s="11">
        <v>0.78</v>
      </c>
      <c r="F18" s="12">
        <f t="shared" si="1"/>
        <v>7800</v>
      </c>
      <c r="G18" s="12">
        <f t="shared" si="2"/>
        <v>1588.8600000000001</v>
      </c>
      <c r="H18" s="12">
        <f t="shared" si="3"/>
        <v>6211.139999999999</v>
      </c>
      <c r="I18" s="16">
        <v>2.25</v>
      </c>
      <c r="J18" s="14">
        <v>0.22</v>
      </c>
      <c r="K18" s="15">
        <f t="shared" si="0"/>
        <v>2200</v>
      </c>
      <c r="L18" s="15">
        <f t="shared" si="4"/>
        <v>3788.86</v>
      </c>
    </row>
    <row r="19" spans="1:12" ht="25.5">
      <c r="A19" s="8" t="s">
        <v>6</v>
      </c>
      <c r="B19" s="17">
        <v>35000</v>
      </c>
      <c r="C19" s="21">
        <v>50</v>
      </c>
      <c r="D19" s="22">
        <v>35</v>
      </c>
      <c r="E19" s="11">
        <v>0.7</v>
      </c>
      <c r="F19" s="12">
        <f t="shared" si="1"/>
        <v>24500</v>
      </c>
      <c r="G19" s="12">
        <f t="shared" si="2"/>
        <v>4990.650000000001</v>
      </c>
      <c r="H19" s="12">
        <f t="shared" si="3"/>
        <v>19509.35</v>
      </c>
      <c r="I19" s="13">
        <v>15</v>
      </c>
      <c r="J19" s="14">
        <v>0.3</v>
      </c>
      <c r="K19" s="15">
        <f t="shared" si="0"/>
        <v>10500</v>
      </c>
      <c r="L19" s="15">
        <f t="shared" si="4"/>
        <v>15490.650000000001</v>
      </c>
    </row>
    <row r="20" spans="1:12" ht="12.75">
      <c r="A20" s="5"/>
      <c r="B20" s="18">
        <f>SUM(B2:B19)</f>
        <v>434000</v>
      </c>
      <c r="C20" s="25">
        <f>SUM(C2:C19)</f>
        <v>748</v>
      </c>
      <c r="D20" s="27">
        <f>SUM(D2:D19)</f>
        <v>473.75</v>
      </c>
      <c r="E20" s="9"/>
      <c r="F20" s="19">
        <f>SUM(F2:F19)</f>
        <v>293860</v>
      </c>
      <c r="G20" s="19">
        <f>SUM(G2:G19)</f>
        <v>59859.282000000014</v>
      </c>
      <c r="H20" s="19">
        <f>SUM(H2:H19)</f>
        <v>234000.71800000002</v>
      </c>
      <c r="I20" s="26">
        <f>SUM(I2:I19)</f>
        <v>276.25</v>
      </c>
      <c r="J20" s="9"/>
      <c r="K20" s="20">
        <f>SUM(K2:K19)</f>
        <v>140140</v>
      </c>
      <c r="L20" s="20">
        <f>SUM(L2:L19)</f>
        <v>199999.28199999998</v>
      </c>
    </row>
    <row r="21" spans="1:11" ht="12.75">
      <c r="A21" s="7"/>
      <c r="C21" s="23"/>
      <c r="D21" s="23"/>
      <c r="E21" s="23"/>
      <c r="F21" s="23"/>
      <c r="G21" s="23"/>
      <c r="H21" s="23"/>
      <c r="I21" s="23"/>
      <c r="J21" s="23"/>
      <c r="K21" s="23"/>
    </row>
  </sheetData>
  <printOptions gridLines="1"/>
  <pageMargins left="0.5" right="0.5" top="1" bottom="1" header="0.5" footer="0.5"/>
  <pageSetup horizontalDpi="300" verticalDpi="300" orientation="landscape" r:id="rId1"/>
  <headerFooter alignWithMargins="0">
    <oddHeader>&amp;LYouth Services/Medicaid Project
Proposed Grant Amendments for FY2009 Contracts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DHSCH27</cp:lastModifiedBy>
  <cp:lastPrinted>2008-12-03T19:37:18Z</cp:lastPrinted>
  <dcterms:created xsi:type="dcterms:W3CDTF">2007-10-19T20:15:52Z</dcterms:created>
  <dcterms:modified xsi:type="dcterms:W3CDTF">2008-12-03T19:38:01Z</dcterms:modified>
  <cp:category/>
  <cp:version/>
  <cp:contentType/>
  <cp:contentStatus/>
</cp:coreProperties>
</file>